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535"/>
  </bookViews>
  <sheets>
    <sheet name="Райбюд. " sheetId="1" r:id="rId1"/>
  </sheets>
  <definedNames>
    <definedName name="_xlnm.Print_Area" localSheetId="0">'Райбюд. '!$A$1:$E$152</definedName>
  </definedNames>
  <calcPr calcId="114210"/>
</workbook>
</file>

<file path=xl/calcChain.xml><?xml version="1.0" encoding="utf-8"?>
<calcChain xmlns="http://schemas.openxmlformats.org/spreadsheetml/2006/main">
  <c r="D150" i="1"/>
  <c r="C150"/>
  <c r="D148"/>
  <c r="C148"/>
  <c r="E147"/>
  <c r="D146"/>
  <c r="C146"/>
  <c r="E146"/>
  <c r="C145"/>
  <c r="E144"/>
  <c r="D143"/>
  <c r="C143"/>
  <c r="E143"/>
  <c r="E142"/>
  <c r="D141"/>
  <c r="C141"/>
  <c r="C140"/>
  <c r="D140"/>
  <c r="E139"/>
  <c r="E138"/>
  <c r="E137"/>
  <c r="E136"/>
  <c r="E135"/>
  <c r="E134"/>
  <c r="D133"/>
  <c r="C133"/>
  <c r="C131"/>
  <c r="C130"/>
  <c r="E132"/>
  <c r="D131"/>
  <c r="E131"/>
  <c r="D130"/>
  <c r="E130"/>
  <c r="E129"/>
  <c r="E128"/>
  <c r="E127"/>
  <c r="E126"/>
  <c r="E125"/>
  <c r="E124"/>
  <c r="E123"/>
  <c r="E122"/>
  <c r="E120"/>
  <c r="E119"/>
  <c r="E118"/>
  <c r="E117"/>
  <c r="E116"/>
  <c r="D115"/>
  <c r="C115"/>
  <c r="E115"/>
  <c r="E114"/>
  <c r="E113"/>
  <c r="E112"/>
  <c r="E111"/>
  <c r="E110"/>
  <c r="D109"/>
  <c r="C109"/>
  <c r="E109"/>
  <c r="C108"/>
  <c r="E107"/>
  <c r="E106"/>
  <c r="D105"/>
  <c r="C105"/>
  <c r="E105"/>
  <c r="C104"/>
  <c r="C103"/>
  <c r="E100"/>
  <c r="E99"/>
  <c r="E98"/>
  <c r="E97"/>
  <c r="E96"/>
  <c r="E95"/>
  <c r="D94"/>
  <c r="C94"/>
  <c r="E94"/>
  <c r="E93"/>
  <c r="E92"/>
  <c r="E91"/>
  <c r="E90"/>
  <c r="D89"/>
  <c r="C89"/>
  <c r="E89"/>
  <c r="E88"/>
  <c r="D87"/>
  <c r="C87"/>
  <c r="E87"/>
  <c r="E86"/>
  <c r="E85"/>
  <c r="E84"/>
  <c r="E83"/>
  <c r="D82"/>
  <c r="C82"/>
  <c r="E82"/>
  <c r="E81"/>
  <c r="D80"/>
  <c r="C80"/>
  <c r="E80"/>
  <c r="E79"/>
  <c r="D77"/>
  <c r="C77"/>
  <c r="C76"/>
  <c r="D76"/>
  <c r="D74"/>
  <c r="C74"/>
  <c r="E73"/>
  <c r="D72"/>
  <c r="C72"/>
  <c r="E72"/>
  <c r="E71"/>
  <c r="D70"/>
  <c r="C70"/>
  <c r="E70"/>
  <c r="C69"/>
  <c r="E68"/>
  <c r="E67"/>
  <c r="E66"/>
  <c r="E65"/>
  <c r="D64"/>
  <c r="C64"/>
  <c r="E64"/>
  <c r="C63"/>
  <c r="E62"/>
  <c r="D61"/>
  <c r="C61"/>
  <c r="C60"/>
  <c r="D60"/>
  <c r="E59"/>
  <c r="D58"/>
  <c r="C58"/>
  <c r="E58"/>
  <c r="E57"/>
  <c r="D56"/>
  <c r="C56"/>
  <c r="E56"/>
  <c r="E55"/>
  <c r="D54"/>
  <c r="C54"/>
  <c r="E54"/>
  <c r="C53"/>
  <c r="E52"/>
  <c r="D51"/>
  <c r="C51"/>
  <c r="C50"/>
  <c r="C49"/>
  <c r="D47"/>
  <c r="C47"/>
  <c r="D45"/>
  <c r="C45"/>
  <c r="D44"/>
  <c r="C44"/>
  <c r="D42"/>
  <c r="C42"/>
  <c r="D40"/>
  <c r="C40"/>
  <c r="D38"/>
  <c r="C38"/>
  <c r="D37"/>
  <c r="C37"/>
  <c r="D36"/>
  <c r="C36"/>
  <c r="D35"/>
  <c r="C35"/>
  <c r="E34"/>
  <c r="D33"/>
  <c r="C33"/>
  <c r="C32"/>
  <c r="D32"/>
  <c r="E32"/>
  <c r="E31"/>
  <c r="D30"/>
  <c r="C30"/>
  <c r="E30"/>
  <c r="E29"/>
  <c r="D28"/>
  <c r="C28"/>
  <c r="E28"/>
  <c r="E27"/>
  <c r="E26"/>
  <c r="D25"/>
  <c r="C25"/>
  <c r="C24"/>
  <c r="D24"/>
  <c r="E23"/>
  <c r="E22"/>
  <c r="E21"/>
  <c r="E20"/>
  <c r="D19"/>
  <c r="C19"/>
  <c r="E19"/>
  <c r="E18"/>
  <c r="E16"/>
  <c r="E15"/>
  <c r="D14"/>
  <c r="C14"/>
  <c r="C13"/>
  <c r="C12"/>
  <c r="C11"/>
  <c r="D13"/>
  <c r="E13"/>
  <c r="E24"/>
  <c r="E60"/>
  <c r="E76"/>
  <c r="C102"/>
  <c r="C101"/>
  <c r="C152"/>
  <c r="E140"/>
  <c r="E14"/>
  <c r="E25"/>
  <c r="E33"/>
  <c r="E51"/>
  <c r="E61"/>
  <c r="E77"/>
  <c r="E133"/>
  <c r="E141"/>
  <c r="D12"/>
  <c r="D53"/>
  <c r="D63"/>
  <c r="E63"/>
  <c r="D69"/>
  <c r="E69"/>
  <c r="D104"/>
  <c r="D108"/>
  <c r="E108"/>
  <c r="D145"/>
  <c r="E145"/>
  <c r="E104"/>
  <c r="D103"/>
  <c r="E12"/>
  <c r="E53"/>
  <c r="D50"/>
  <c r="E50"/>
  <c r="D49"/>
  <c r="E103"/>
  <c r="D102"/>
  <c r="E102"/>
  <c r="D101"/>
  <c r="E101"/>
  <c r="E49"/>
  <c r="D11"/>
  <c r="E11"/>
  <c r="D152"/>
  <c r="E152"/>
</calcChain>
</file>

<file path=xl/sharedStrings.xml><?xml version="1.0" encoding="utf-8"?>
<sst xmlns="http://schemas.openxmlformats.org/spreadsheetml/2006/main" count="295" uniqueCount="266">
  <si>
    <t>(тыс. руб.)</t>
  </si>
  <si>
    <t>Наименование показателей</t>
  </si>
  <si>
    <t xml:space="preserve">Коды по бюджетной классификации </t>
  </si>
  <si>
    <t>Утверждено бюджетом на 2016 год</t>
  </si>
  <si>
    <t xml:space="preserve">    Отчет за           9 месяцев        2016 года</t>
  </si>
  <si>
    <t>% исполнения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</si>
  <si>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</si>
  <si>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</si>
  <si>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</si>
  <si>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</si>
  <si>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</si>
  <si>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</si>
  <si>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</si>
  <si>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</si>
  <si>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</si>
  <si>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</si>
  <si>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</si>
  <si>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</si>
  <si>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</si>
  <si>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в 275,7 раз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</si>
  <si>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</si>
  <si>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</si>
  <si>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</si>
  <si>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</si>
  <si>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</si>
  <si>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</si>
  <si>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</si>
  <si>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</si>
  <si>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</si>
  <si>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</si>
  <si>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</si>
  <si>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</si>
  <si>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</si>
  <si>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</si>
  <si>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</si>
  <si>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</si>
  <si>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</si>
  <si>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налог на вмененный доход для отдельных видов деятельности (за налолговые периоды, истекшие до 1 января 2011 года)</t>
  </si>
  <si>
    <t>182 1 05 02020 02 0000 110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</si>
  <si>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</si>
  <si>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</si>
  <si>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</si>
  <si>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</si>
  <si>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</si>
  <si>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налогообложениязачисляемые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</si>
  <si>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</si>
  <si>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</si>
  <si>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</si>
  <si>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</si>
  <si>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</si>
  <si>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</si>
  <si>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</si>
  <si>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Задолженность и перерасчеты по отмененным налогам, сборам и иным боязательным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</si>
  <si>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</si>
  <si>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</si>
  <si>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</si>
  <si>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</si>
  <si>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</si>
  <si>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</si>
  <si>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</si>
  <si>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</si>
  <si>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</si>
  <si>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</si>
  <si>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</si>
  <si>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 xml:space="preserve">Налог на имущество предприятий </t>
  </si>
  <si>
    <t>000 1 09 04010 02 0000 110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</si>
  <si>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</si>
  <si>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</si>
  <si>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</si>
  <si>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</si>
  <si>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</si>
  <si>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</si>
  <si>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</si>
  <si>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</si>
  <si>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</si>
  <si>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</si>
  <si>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</si>
  <si>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</si>
  <si>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</si>
  <si>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</si>
  <si>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</si>
  <si>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</si>
  <si>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</si>
  <si>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</si>
  <si>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</si>
  <si>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муниципальным  районам</t>
  </si>
  <si>
    <t>902 1 11 01050 05 0000 120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</si>
  <si>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</si>
  <si>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</si>
  <si>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</si>
  <si>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</si>
  <si>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</si>
  <si>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</si>
  <si>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</si>
  <si>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</si>
  <si>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</si>
  <si>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</si>
  <si>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</si>
  <si>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</si>
  <si>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</si>
  <si>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</si>
  <si>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</si>
  <si>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</si>
  <si>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</si>
  <si>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</si>
  <si>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</si>
  <si>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</si>
  <si>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</si>
  <si>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</si>
  <si>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</si>
  <si>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</si>
  <si>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</si>
  <si>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</si>
  <si>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</si>
  <si>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</si>
  <si>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</si>
  <si>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</si>
  <si>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</si>
  <si>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</si>
  <si>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</si>
  <si>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</si>
  <si>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             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</si>
  <si>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</si>
  <si>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</si>
  <si>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</si>
  <si>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</si>
  <si>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</si>
  <si>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</si>
  <si>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</si>
  <si>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</si>
  <si>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</si>
  <si>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</si>
  <si>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</si>
  <si>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</si>
  <si>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</si>
  <si>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</si>
  <si>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</si>
  <si>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</si>
  <si>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</si>
  <si>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</si>
  <si>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</si>
  <si>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</si>
  <si>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</si>
  <si>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муницпальных районов</t>
  </si>
  <si>
    <t>902 1 16 21050 05 0000 140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</si>
  <si>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</si>
  <si>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</si>
  <si>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</si>
  <si>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814 1 16 25020 01 0000 140</t>
  </si>
  <si>
    <t>Денежные взыскания (штрафы) за нарушение законодательства в области охраны окружающей среды</t>
  </si>
  <si>
    <t>814 1 16 25050 01 0000 140</t>
  </si>
  <si>
    <t xml:space="preserve">Денежные взыскания (штрафы)  за нарушение земельного  законодательства </t>
  </si>
  <si>
    <t>081 1 16 25060 01 0000 140</t>
  </si>
  <si>
    <t>321 1 16 25060 01 0000 140</t>
  </si>
  <si>
    <t xml:space="preserve">Денежные взыскания (штрафы)  за правонарушения в области дорожного движения </t>
  </si>
  <si>
    <t>000 1 16 30000 01 0000 140</t>
  </si>
  <si>
    <t>Прочие денежные взыскания (штрафы) за правонарушения в области дорожного движения</t>
  </si>
  <si>
    <t>188 1 16 30030 01 0000 140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</si>
  <si>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</si>
  <si>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</si>
  <si>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177 1 16 43000 01 0000 140</t>
  </si>
  <si>
    <t>188 1 16 43000 01 0000 140</t>
  </si>
  <si>
    <t>322 1 16 43000 01 0000 140</t>
  </si>
  <si>
    <t>802 1 16 43000 01 0000 140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</si>
  <si>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</si>
  <si>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</si>
  <si>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</si>
  <si>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081 1 16 90050 05 0000 140</t>
  </si>
  <si>
    <t>188 1 16 90050 05 0000 140</t>
  </si>
  <si>
    <t>806 1 16 90050 05 0000 140</t>
  </si>
  <si>
    <t>814 1 16 90050 05 0000 140</t>
  </si>
  <si>
    <t>823 1 16 90050 05 0000 140</t>
  </si>
  <si>
    <t>902 1 16 90050 05 0000 140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</si>
  <si>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</si>
  <si>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</si>
  <si>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</si>
  <si>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</si>
  <si>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</si>
  <si>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</si>
  <si>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</si>
  <si>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000 2 02  01003 00 0000 151</t>
  </si>
  <si>
    <t>Дотации бюджетам муниципальных районов на поддержку мер по обеспечению сбалансированности бюджетов, в тои числе:</t>
  </si>
  <si>
    <t>902 2 02 01003 05 0000 151</t>
  </si>
  <si>
    <t>Дотации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 детей в соответствии с ПАВО от 24.03.2016 г. № 118-п</t>
  </si>
  <si>
    <t>Дотации на поддержку мер по обеспечению сбалансированности местных бюджетов для решения отдельных вопросов местного значения в части оказания поддержки организациям территориального общественного самоуправления в соответствии с ПАВО от 14.06.2016 г. № 284-п</t>
  </si>
  <si>
    <t>Субвенция бюджетам субъектов Российской Федерации и муниципальных образований</t>
  </si>
  <si>
    <t>000 2 02 03000 00 0000 151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</si>
  <si>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 в соответствии с Законом Волгоградской области от 04 октября 2013 г. "118-ОД "Об образовании в Волгоградской области", в том числе:</t>
  </si>
  <si>
    <t>000 2 02 03000 05 0000 151</t>
  </si>
  <si>
    <t>осуществление образовательного процесса муниципальными общеобразовательными организациями</t>
  </si>
  <si>
    <t>000 2 02 03024 05  0000 151</t>
  </si>
  <si>
    <t>осуществление общеобразовательного процесса муниципальными дошкольными образовательными организациями</t>
  </si>
  <si>
    <t>902 2 02 03024 05  0000 151</t>
  </si>
  <si>
    <t>Субвенции на исполнение органми местного самоуправления государственных полномочий на регистрацию актов гражданского состояния</t>
  </si>
  <si>
    <t>902 2 02 03003 05 0000 151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</si>
  <si>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</si>
  <si>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902 2 02 03007 05 0000 151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</si>
  <si>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</si>
  <si>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902 2 02 03024 05 0000 151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</si>
  <si>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</si>
  <si>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902 2 02 03027 05 0000 151</t>
  </si>
  <si>
    <t xml:space="preserve"> на выплату пособий по опеке и попечительству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</si>
  <si>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</si>
  <si>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</si>
  <si>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902 2 02 03022 05 0000 151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</si>
  <si>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</si>
  <si>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902 2 02 03024  05 0000 151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</si>
  <si>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</si>
  <si>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компенсацию (возмещение) выпадающих доходов ресурсоснабжающих организаций, связанных с применением ими специальных  тарифов (цен) на коммунальные ресурсы (услуги) и услуги технического водоснабжения, поставляемые  населению</t>
  </si>
  <si>
    <t>Субвенции на реализацию Закона Волгоградской области от 13 августа 2007 г. "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</si>
  <si>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по делам несовершеннолетних  и защите их прав"</t>
  </si>
  <si>
    <t>Субвенции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</si>
  <si>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</si>
  <si>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902 2 02 03029 05 0000 151</t>
  </si>
  <si>
    <t>Субвенции на хранение,  комплектование, учет и использование  архивных документов и архивных  фондов, отнесенных к составу архивного фонда Волгоградской области"</t>
  </si>
  <si>
    <t>902 2 02 03024 05 0000 151 </t>
  </si>
  <si>
    <t>Субвенции на предупреждение и ликвидацию болезней животных, их лечение, защиту населения от болезней общих для человека и животных, в части организации и проведения мероприятий по отлову, содержанию и уничтожению безнадзорных животных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</si>
  <si>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                                         и осуществлению деятельности по опеке и попечительству"</t>
  </si>
  <si>
    <t>Субвенция бюджетам муниципальных районов на проведение Всероссийской сельскохозяйственной переписи в 2016 году</t>
  </si>
  <si>
    <t>902 2 02 03121 05 0000 151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</si>
  <si>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</si>
  <si>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000 2 02 02000 00 0000 151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</si>
  <si>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</si>
  <si>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</si>
  <si>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r>
      <t xml:space="preserve">Субсидия бюджетам муниципальных районов и городских округов Волгоградской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в соответствии с ПАВО от 14.06.2016 г. №314-п </t>
    </r>
    <r>
      <rPr>
        <b/>
        <sz val="10"/>
        <rFont val="Times New Roman"/>
        <family val="1"/>
        <charset val="204"/>
      </rPr>
      <t>за счет средств федерального бюджета</t>
    </r>
    <r>
      <rPr>
        <sz val="10"/>
        <rFont val="Times New Roman"/>
        <family val="1"/>
        <charset val="204"/>
      </rPr>
      <t xml:space="preserve"> </t>
    </r>
  </si>
  <si>
    <t>902 2 02 02215 05 0000 151</t>
  </si>
  <si>
    <t>Прочие субсидии , в том числе:</t>
  </si>
  <si>
    <t>000 2 02 02999 05 0000 151</t>
  </si>
  <si>
    <t>Субсидия на обеспечение сбалансированности  бюджетов муниципальных районов</t>
  </si>
  <si>
    <t>902 2 02 02999 05 0000 151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</si>
  <si>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</si>
  <si>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на софинансирование расходных обязательств, возникающих в связи с доведением до сведения жителей муниципальных районов официальной информации о социально-экономическом и культурном развитии муниципального района, о развитии его общественной инфраструктуры и иной информации с-но ПАВО от 03.09.2015 г. № 511-п</t>
  </si>
  <si>
    <r>
      <t xml:space="preserve">Субсидия бюджетам муниципальных районов и городских округов Волгоградской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в соответствии с ПАВО от 14.06.2016 г. №314-п </t>
    </r>
    <r>
      <rPr>
        <b/>
        <sz val="10"/>
        <rFont val="Times New Roman"/>
        <family val="1"/>
        <charset val="204"/>
      </rPr>
      <t>за счет средств областного бюджета</t>
    </r>
  </si>
  <si>
    <t>Автономная котельная к зданию сельского Дома культуры в х. Шарашенском Алексеевского муниципального района Волгоградской области, проектирование</t>
  </si>
  <si>
    <t>Иные  межбюджетные трансферты</t>
  </si>
  <si>
    <t>000 2 02 04000 00 0000 151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</si>
  <si>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</si>
  <si>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</si>
  <si>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Межбюджетные трансферты, передаваемые  бюджету муниципального района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</si>
  <si>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902 2 02 04014 05 0000 151</t>
  </si>
  <si>
    <t xml:space="preserve">Прочие межбюджетные трансферты, передаваемые бюджетам </t>
  </si>
  <si>
    <t>000 2 02 04999 00 0000 151</t>
  </si>
  <si>
    <t>Иные межбюджетные трансферты, передаваемые бюджетам муниципальных районов на обеспечение социальными гарантиями  молодых специалистов, работающих в муниципальных учреждениях с-но ПАВО от 17.02.2016 г.   № 53-п</t>
  </si>
  <si>
    <t>902 2 02 04999 05 0000 151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</si>
  <si>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</si>
  <si>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</si>
  <si>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</si>
  <si>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</si>
  <si>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Ппрочие безвозмездные потупления в бюджеты муниципальных районов</t>
  </si>
  <si>
    <t>902 2 07 05030 05 0000 180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</si>
  <si>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</si>
  <si>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</si>
  <si>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</si>
  <si>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902 2 18 05010 05 0000 151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</si>
  <si>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</si>
  <si>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</si>
  <si>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</si>
  <si>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902 2 19 05000 05 0000 151</t>
  </si>
  <si>
    <t xml:space="preserve">   ИТОГО  ДОХОДОВ</t>
  </si>
  <si>
    <t xml:space="preserve">                           </t>
  </si>
  <si>
    <t>УТВЕРЖДЕНО</t>
  </si>
  <si>
    <t>за 9 месяцев 2016 года</t>
  </si>
  <si>
    <t>Приложение 1</t>
  </si>
  <si>
    <t>Исполнение по доходам бюджета Алексеевского муниципального района</t>
  </si>
  <si>
    <t>решением Алексеевской районной Думы</t>
  </si>
  <si>
    <t>от  31.10.2016 г.     № 54/332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</si>
</sst>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?"/>
  </numFmts>
  <fonts count="25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0" fontId="22" fillId="0" borderId="0"/>
  </cellStyleXfs>
  <cellXfs count="87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0" fontId="0" fillId="0" borderId="0" xfId="0" applyNumberFormat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14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0" fillId="0" borderId="0" xfId="0" applyBorder="1" applyAlignment="1"/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/>
    </xf>
    <xf numFmtId="49" fontId="15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7" fillId="0" borderId="2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0" fontId="19" fillId="0" borderId="2" xfId="1" applyNumberFormat="1" applyFont="1" applyFill="1" applyBorder="1" applyAlignment="1">
      <alignment horizontal="left" wrapText="1" readingOrder="1"/>
    </xf>
    <xf numFmtId="0" fontId="20" fillId="0" borderId="2" xfId="1" applyNumberFormat="1" applyFont="1" applyFill="1" applyBorder="1" applyAlignment="1">
      <alignment horizontal="center" wrapText="1" readingOrder="1"/>
    </xf>
    <xf numFmtId="0" fontId="14" fillId="0" borderId="1" xfId="0" applyFont="1" applyBorder="1" applyAlignment="1">
      <alignment horizontal="left" wrapText="1"/>
    </xf>
    <xf numFmtId="0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21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0" fontId="12" fillId="0" borderId="1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3" fillId="2" borderId="4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14" fillId="2" borderId="5" xfId="0" applyFont="1" applyFill="1" applyBorder="1" applyAlignment="1">
      <alignment wrapText="1"/>
    </xf>
    <xf numFmtId="0" fontId="1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/>
    <xf numFmtId="0" fontId="11" fillId="0" borderId="1" xfId="2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0" fontId="0" fillId="0" borderId="0" xfId="0" applyFill="1"/>
    <xf numFmtId="0" fontId="14" fillId="2" borderId="1" xfId="0" applyNumberFormat="1" applyFont="1" applyFill="1" applyBorder="1" applyAlignment="1">
      <alignment wrapText="1"/>
    </xf>
    <xf numFmtId="0" fontId="14" fillId="0" borderId="1" xfId="2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164" fontId="5" fillId="0" borderId="1" xfId="0" applyNumberFormat="1" applyFont="1" applyBorder="1"/>
    <xf numFmtId="0" fontId="16" fillId="0" borderId="1" xfId="0" applyFont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2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1"/>
    <cellStyle name="Обычный" xfId="0" builtinId="0"/>
    <cellStyle name="Обычный_Фонд компенсации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Normal="106" zoomScaleSheetLayoutView="100" workbookViewId="0">
      <selection activeCell="G15" sqref="G15"/>
    </sheetView>
  </sheetViews>
  <sheetFormatPr defaultRowHeight="12.75"/>
  <cols>
    <col min="1" max="1" width="38" style="78" customWidth="1"/>
    <col min="2" max="2" width="24.85546875" customWidth="1"/>
    <col min="3" max="3" width="12.7109375" customWidth="1"/>
    <col min="4" max="4" width="12.85546875" customWidth="1"/>
    <col min="5" max="5" width="12.5703125" customWidth="1"/>
    <col min="6" max="6" width="0.140625" hidden="1" customWidth="1"/>
  </cols>
  <sheetData>
    <row r="1" spans="1:18" ht="15.75">
      <c r="A1" s="1"/>
      <c r="B1" s="83" t="s">
        <v>262</v>
      </c>
      <c r="C1" s="83"/>
      <c r="D1" s="83"/>
      <c r="E1" s="83"/>
    </row>
    <row r="2" spans="1:18" ht="15.75">
      <c r="A2" s="1"/>
      <c r="B2" s="83" t="s">
        <v>260</v>
      </c>
      <c r="C2" s="83"/>
      <c r="D2" s="83"/>
      <c r="E2" s="83"/>
    </row>
    <row r="3" spans="1:18" ht="14.25" customHeight="1">
      <c r="A3" s="1"/>
      <c r="B3" s="83" t="s">
        <v>264</v>
      </c>
      <c r="C3" s="83"/>
      <c r="D3" s="83"/>
      <c r="E3" s="83"/>
    </row>
    <row r="4" spans="1:18" ht="15.75" hidden="1">
      <c r="A4" s="84"/>
      <c r="B4" s="84"/>
      <c r="C4" s="84"/>
      <c r="D4" s="84"/>
      <c r="E4" s="84"/>
      <c r="F4" s="2"/>
    </row>
    <row r="5" spans="1:18" ht="15.75">
      <c r="A5" s="79"/>
      <c r="B5" s="80"/>
      <c r="C5" s="86" t="s">
        <v>265</v>
      </c>
      <c r="D5" s="86"/>
      <c r="E5" s="86"/>
      <c r="F5" s="2"/>
    </row>
    <row r="6" spans="1:18" ht="15.75" customHeight="1">
      <c r="A6" s="85" t="s">
        <v>263</v>
      </c>
      <c r="B6" s="85"/>
      <c r="C6" s="85"/>
      <c r="D6" s="85"/>
      <c r="E6" s="85"/>
      <c r="F6" s="3"/>
    </row>
    <row r="7" spans="1:18" ht="15.75" customHeight="1">
      <c r="A7" s="84" t="s">
        <v>261</v>
      </c>
      <c r="B7" s="84"/>
      <c r="C7" s="84"/>
      <c r="D7" s="84"/>
      <c r="E7" s="84"/>
      <c r="F7" s="3"/>
    </row>
    <row r="8" spans="1:18" ht="15.75">
      <c r="A8" s="4"/>
      <c r="B8" s="5"/>
      <c r="C8" s="5"/>
      <c r="D8" s="81" t="s">
        <v>0</v>
      </c>
      <c r="E8" s="82"/>
      <c r="F8" s="2"/>
    </row>
    <row r="9" spans="1:18" ht="38.25">
      <c r="A9" s="6" t="s">
        <v>1</v>
      </c>
      <c r="B9" s="7" t="s">
        <v>2</v>
      </c>
      <c r="C9" s="8" t="s">
        <v>3</v>
      </c>
      <c r="D9" s="9" t="s">
        <v>4</v>
      </c>
      <c r="E9" s="8" t="s">
        <v>5</v>
      </c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</row>
    <row r="10" spans="1:18" ht="11.25" customHeight="1">
      <c r="A10" s="12">
        <v>1</v>
      </c>
      <c r="B10" s="12">
        <v>2</v>
      </c>
      <c r="C10" s="13">
        <v>3</v>
      </c>
      <c r="D10" s="13">
        <v>4</v>
      </c>
      <c r="E10" s="13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14" t="s">
        <v>6</v>
      </c>
      <c r="B11" s="15" t="s">
        <v>7</v>
      </c>
      <c r="C11" s="16">
        <f>SUM(C12+C49)</f>
        <v>119300</v>
      </c>
      <c r="D11" s="16">
        <f>SUM(D12+D49)</f>
        <v>233254.1</v>
      </c>
      <c r="E11" s="16">
        <f>D11/C11*100</f>
        <v>195.51894383906119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14" t="s">
        <v>8</v>
      </c>
      <c r="B12" s="15"/>
      <c r="C12" s="16">
        <f>SUM(C13+C24+C32+C19+C35)</f>
        <v>109048</v>
      </c>
      <c r="D12" s="16">
        <f>SUM(D13+D24+D32+D19+D35)</f>
        <v>227396.30000000002</v>
      </c>
      <c r="E12" s="16">
        <f>D12/C12*100</f>
        <v>208.52862959430709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.75">
      <c r="A13" s="14" t="s">
        <v>9</v>
      </c>
      <c r="B13" s="15" t="s">
        <v>10</v>
      </c>
      <c r="C13" s="16">
        <f>SUM(C14)</f>
        <v>95972.7</v>
      </c>
      <c r="D13" s="16">
        <f>SUM(D14)</f>
        <v>214304.69999999998</v>
      </c>
      <c r="E13" s="16">
        <f t="shared" ref="E13:E100" si="0">D13/C13*100</f>
        <v>223.29756274440541</v>
      </c>
      <c r="G13" s="11"/>
      <c r="H13" s="17"/>
      <c r="I13" s="17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>
      <c r="A14" s="14" t="s">
        <v>11</v>
      </c>
      <c r="B14" s="15" t="s">
        <v>12</v>
      </c>
      <c r="C14" s="16">
        <f>SUM(C15+C16+C18+C17)</f>
        <v>95972.7</v>
      </c>
      <c r="D14" s="16">
        <f>SUM(D15+D16+D18+D17)</f>
        <v>214304.69999999998</v>
      </c>
      <c r="E14" s="16">
        <f t="shared" si="0"/>
        <v>223.29756274440541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71.25" customHeight="1">
      <c r="A15" s="18" t="s">
        <v>13</v>
      </c>
      <c r="B15" s="19" t="s">
        <v>14</v>
      </c>
      <c r="C15" s="20">
        <v>89753</v>
      </c>
      <c r="D15" s="20">
        <v>63787.5</v>
      </c>
      <c r="E15" s="20">
        <f t="shared" si="0"/>
        <v>71.070047797845191</v>
      </c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</row>
    <row r="16" spans="1:18" ht="108" customHeight="1">
      <c r="A16" s="18" t="s">
        <v>15</v>
      </c>
      <c r="B16" s="19" t="s">
        <v>16</v>
      </c>
      <c r="C16" s="20">
        <v>546.5</v>
      </c>
      <c r="D16" s="20">
        <v>521.20000000000005</v>
      </c>
      <c r="E16" s="20">
        <f t="shared" si="0"/>
        <v>95.370539798719136</v>
      </c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</row>
    <row r="17" spans="1:18" ht="47.25" customHeight="1">
      <c r="A17" s="18" t="s">
        <v>17</v>
      </c>
      <c r="B17" s="19" t="s">
        <v>18</v>
      </c>
      <c r="C17" s="20">
        <v>5435.8</v>
      </c>
      <c r="D17" s="20">
        <v>149882.29999999999</v>
      </c>
      <c r="E17" s="20" t="s">
        <v>19</v>
      </c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</row>
    <row r="18" spans="1:18" ht="84.75" customHeight="1">
      <c r="A18" s="18" t="s">
        <v>20</v>
      </c>
      <c r="B18" s="19" t="s">
        <v>21</v>
      </c>
      <c r="C18" s="20">
        <v>237.4</v>
      </c>
      <c r="D18" s="20">
        <v>113.7</v>
      </c>
      <c r="E18" s="20">
        <f t="shared" si="0"/>
        <v>47.893850042122999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8.25" customHeight="1">
      <c r="A19" s="22" t="s">
        <v>22</v>
      </c>
      <c r="B19" s="23" t="s">
        <v>23</v>
      </c>
      <c r="C19" s="16">
        <f>C20+C21+C22+C23</f>
        <v>4159.3</v>
      </c>
      <c r="D19" s="16">
        <f>D20+D21+D22+D23</f>
        <v>5662.5</v>
      </c>
      <c r="E19" s="16">
        <f t="shared" si="0"/>
        <v>136.14069675185726</v>
      </c>
      <c r="F19" s="2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72" customHeight="1">
      <c r="A20" s="18" t="s">
        <v>24</v>
      </c>
      <c r="B20" s="25" t="s">
        <v>25</v>
      </c>
      <c r="C20" s="20">
        <v>1399.8</v>
      </c>
      <c r="D20" s="20">
        <v>1903.2</v>
      </c>
      <c r="E20" s="20">
        <f t="shared" si="0"/>
        <v>135.96228032576084</v>
      </c>
    </row>
    <row r="21" spans="1:18" ht="82.5" customHeight="1">
      <c r="A21" s="26" t="s">
        <v>26</v>
      </c>
      <c r="B21" s="25" t="s">
        <v>27</v>
      </c>
      <c r="C21" s="20">
        <v>27.7</v>
      </c>
      <c r="D21" s="20">
        <v>30.4</v>
      </c>
      <c r="E21" s="20">
        <f t="shared" si="0"/>
        <v>109.74729241877257</v>
      </c>
    </row>
    <row r="22" spans="1:18" ht="72" customHeight="1">
      <c r="A22" s="27" t="s">
        <v>28</v>
      </c>
      <c r="B22" s="25" t="s">
        <v>29</v>
      </c>
      <c r="C22" s="20">
        <v>2950</v>
      </c>
      <c r="D22" s="20">
        <v>3991.7</v>
      </c>
      <c r="E22" s="20">
        <f t="shared" si="0"/>
        <v>135.31186440677965</v>
      </c>
    </row>
    <row r="23" spans="1:18" ht="72">
      <c r="A23" s="28" t="s">
        <v>30</v>
      </c>
      <c r="B23" s="25" t="s">
        <v>31</v>
      </c>
      <c r="C23" s="20">
        <v>-218.2</v>
      </c>
      <c r="D23" s="20">
        <v>-262.8</v>
      </c>
      <c r="E23" s="20">
        <f t="shared" si="0"/>
        <v>120.43996333638864</v>
      </c>
    </row>
    <row r="24" spans="1:18" ht="15.75">
      <c r="A24" s="14" t="s">
        <v>32</v>
      </c>
      <c r="B24" s="15" t="s">
        <v>33</v>
      </c>
      <c r="C24" s="16">
        <f>SUM(C25+C28+C30)</f>
        <v>7966</v>
      </c>
      <c r="D24" s="16">
        <f>SUM(D25+D28)</f>
        <v>6027.7</v>
      </c>
      <c r="E24" s="16">
        <f t="shared" si="0"/>
        <v>75.667838312829531</v>
      </c>
    </row>
    <row r="25" spans="1:18" ht="24.75">
      <c r="A25" s="29" t="s">
        <v>34</v>
      </c>
      <c r="B25" s="19" t="s">
        <v>35</v>
      </c>
      <c r="C25" s="20">
        <f>C26+C27</f>
        <v>5785</v>
      </c>
      <c r="D25" s="20">
        <f>D26+D27</f>
        <v>3847.5</v>
      </c>
      <c r="E25" s="20">
        <f t="shared" si="0"/>
        <v>66.508210890233372</v>
      </c>
    </row>
    <row r="26" spans="1:18" ht="24.75">
      <c r="A26" s="29" t="s">
        <v>34</v>
      </c>
      <c r="B26" s="19" t="s">
        <v>36</v>
      </c>
      <c r="C26" s="20">
        <v>5780.1</v>
      </c>
      <c r="D26" s="20">
        <v>3831.5</v>
      </c>
      <c r="E26" s="20">
        <f t="shared" si="0"/>
        <v>66.287780488226844</v>
      </c>
    </row>
    <row r="27" spans="1:18" ht="36.75">
      <c r="A27" s="29" t="s">
        <v>37</v>
      </c>
      <c r="B27" s="19" t="s">
        <v>38</v>
      </c>
      <c r="C27" s="20">
        <v>4.9000000000000004</v>
      </c>
      <c r="D27" s="20">
        <v>16</v>
      </c>
      <c r="E27" s="20">
        <f t="shared" si="0"/>
        <v>326.5306122448979</v>
      </c>
    </row>
    <row r="28" spans="1:18" ht="15.75">
      <c r="A28" s="29" t="s">
        <v>39</v>
      </c>
      <c r="B28" s="19" t="s">
        <v>40</v>
      </c>
      <c r="C28" s="20">
        <f>C29</f>
        <v>2179.6</v>
      </c>
      <c r="D28" s="20">
        <f>D29</f>
        <v>2180.1999999999998</v>
      </c>
      <c r="E28" s="20">
        <f t="shared" si="0"/>
        <v>100.02752798678655</v>
      </c>
    </row>
    <row r="29" spans="1:18" ht="15.75">
      <c r="A29" s="29" t="s">
        <v>39</v>
      </c>
      <c r="B29" s="30" t="s">
        <v>41</v>
      </c>
      <c r="C29" s="20">
        <v>2179.6</v>
      </c>
      <c r="D29" s="20">
        <v>2180.1999999999998</v>
      </c>
      <c r="E29" s="20">
        <f t="shared" si="0"/>
        <v>100.02752798678655</v>
      </c>
    </row>
    <row r="30" spans="1:18" ht="24.75">
      <c r="A30" s="29" t="s">
        <v>42</v>
      </c>
      <c r="B30" s="30" t="s">
        <v>43</v>
      </c>
      <c r="C30" s="20">
        <f>C31</f>
        <v>1.4</v>
      </c>
      <c r="D30" s="20">
        <f>D31</f>
        <v>0</v>
      </c>
      <c r="E30" s="16">
        <f t="shared" si="0"/>
        <v>0</v>
      </c>
    </row>
    <row r="31" spans="1:18" ht="36.75">
      <c r="A31" s="29" t="s">
        <v>44</v>
      </c>
      <c r="B31" s="30" t="s">
        <v>45</v>
      </c>
      <c r="C31" s="20">
        <v>1.4</v>
      </c>
      <c r="D31" s="20">
        <v>0</v>
      </c>
      <c r="E31" s="20">
        <f t="shared" si="0"/>
        <v>0</v>
      </c>
    </row>
    <row r="32" spans="1:18" ht="15.75">
      <c r="A32" s="14" t="s">
        <v>46</v>
      </c>
      <c r="B32" s="15" t="s">
        <v>47</v>
      </c>
      <c r="C32" s="16">
        <f>SUM(C33)</f>
        <v>950</v>
      </c>
      <c r="D32" s="16">
        <f>SUM(D33)</f>
        <v>1007.2</v>
      </c>
      <c r="E32" s="16">
        <f t="shared" si="0"/>
        <v>106.02105263157895</v>
      </c>
    </row>
    <row r="33" spans="1:5" ht="39">
      <c r="A33" s="31" t="s">
        <v>48</v>
      </c>
      <c r="B33" s="19" t="s">
        <v>49</v>
      </c>
      <c r="C33" s="20">
        <f>SUM(C34)</f>
        <v>950</v>
      </c>
      <c r="D33" s="20">
        <f>SUM(D34)</f>
        <v>1007.2</v>
      </c>
      <c r="E33" s="20">
        <f t="shared" si="0"/>
        <v>106.02105263157895</v>
      </c>
    </row>
    <row r="34" spans="1:5" ht="64.5">
      <c r="A34" s="31" t="s">
        <v>50</v>
      </c>
      <c r="B34" s="19" t="s">
        <v>51</v>
      </c>
      <c r="C34" s="20">
        <v>950</v>
      </c>
      <c r="D34" s="20">
        <v>1007.2</v>
      </c>
      <c r="E34" s="20">
        <f t="shared" si="0"/>
        <v>106.02105263157895</v>
      </c>
    </row>
    <row r="35" spans="1:5" ht="36.75" customHeight="1">
      <c r="A35" s="32" t="s">
        <v>52</v>
      </c>
      <c r="B35" s="33" t="s">
        <v>53</v>
      </c>
      <c r="C35" s="16">
        <f>C36+C40+C42+C44</f>
        <v>0</v>
      </c>
      <c r="D35" s="16">
        <f>D36+D40+D42+D44</f>
        <v>394.2</v>
      </c>
      <c r="E35" s="16">
        <v>0</v>
      </c>
    </row>
    <row r="36" spans="1:5" ht="26.25">
      <c r="A36" s="34" t="s">
        <v>54</v>
      </c>
      <c r="B36" s="35" t="s">
        <v>55</v>
      </c>
      <c r="C36" s="20">
        <f t="shared" ref="C36:D38" si="1">C37</f>
        <v>0</v>
      </c>
      <c r="D36" s="20">
        <f t="shared" si="1"/>
        <v>14.9</v>
      </c>
      <c r="E36" s="20">
        <v>0</v>
      </c>
    </row>
    <row r="37" spans="1:5" ht="15.75">
      <c r="A37" s="34" t="s">
        <v>56</v>
      </c>
      <c r="B37" s="35" t="s">
        <v>57</v>
      </c>
      <c r="C37" s="20">
        <f t="shared" si="1"/>
        <v>0</v>
      </c>
      <c r="D37" s="20">
        <f t="shared" si="1"/>
        <v>14.9</v>
      </c>
      <c r="E37" s="20">
        <v>0</v>
      </c>
    </row>
    <row r="38" spans="1:5" ht="26.25">
      <c r="A38" s="34" t="s">
        <v>58</v>
      </c>
      <c r="B38" s="35" t="s">
        <v>59</v>
      </c>
      <c r="C38" s="20">
        <f t="shared" si="1"/>
        <v>0</v>
      </c>
      <c r="D38" s="20">
        <f t="shared" si="1"/>
        <v>14.9</v>
      </c>
      <c r="E38" s="20">
        <v>0</v>
      </c>
    </row>
    <row r="39" spans="1:5" ht="39">
      <c r="A39" s="34" t="s">
        <v>60</v>
      </c>
      <c r="B39" s="35" t="s">
        <v>61</v>
      </c>
      <c r="C39" s="20">
        <v>0</v>
      </c>
      <c r="D39" s="20">
        <v>14.9</v>
      </c>
      <c r="E39" s="20">
        <v>0</v>
      </c>
    </row>
    <row r="40" spans="1:5" ht="15.75">
      <c r="A40" s="34" t="s">
        <v>62</v>
      </c>
      <c r="B40" s="35" t="s">
        <v>63</v>
      </c>
      <c r="C40" s="20">
        <f>C41</f>
        <v>0</v>
      </c>
      <c r="D40" s="20">
        <f>D41</f>
        <v>321</v>
      </c>
      <c r="E40" s="20">
        <v>0</v>
      </c>
    </row>
    <row r="41" spans="1:5" ht="15.75">
      <c r="A41" s="34" t="s">
        <v>64</v>
      </c>
      <c r="B41" s="35" t="s">
        <v>65</v>
      </c>
      <c r="C41" s="20">
        <v>0</v>
      </c>
      <c r="D41" s="20">
        <v>321</v>
      </c>
      <c r="E41" s="20">
        <v>0</v>
      </c>
    </row>
    <row r="42" spans="1:5" ht="39">
      <c r="A42" s="34" t="s">
        <v>66</v>
      </c>
      <c r="B42" s="35" t="s">
        <v>67</v>
      </c>
      <c r="C42" s="20">
        <f>C43</f>
        <v>0</v>
      </c>
      <c r="D42" s="20">
        <f>D43</f>
        <v>8.3000000000000007</v>
      </c>
      <c r="E42" s="20">
        <v>0</v>
      </c>
    </row>
    <row r="43" spans="1:5" ht="15.75">
      <c r="A43" s="34" t="s">
        <v>68</v>
      </c>
      <c r="B43" s="35" t="s">
        <v>69</v>
      </c>
      <c r="C43" s="20">
        <v>0</v>
      </c>
      <c r="D43" s="20">
        <v>8.3000000000000007</v>
      </c>
      <c r="E43" s="20">
        <v>0</v>
      </c>
    </row>
    <row r="44" spans="1:5" ht="26.25">
      <c r="A44" s="34" t="s">
        <v>70</v>
      </c>
      <c r="B44" s="35" t="s">
        <v>71</v>
      </c>
      <c r="C44" s="20">
        <f>C45+C47</f>
        <v>0</v>
      </c>
      <c r="D44" s="20">
        <f>D45+D47</f>
        <v>50</v>
      </c>
      <c r="E44" s="20">
        <v>0</v>
      </c>
    </row>
    <row r="45" spans="1:5" ht="51.75">
      <c r="A45" s="34" t="s">
        <v>72</v>
      </c>
      <c r="B45" s="35" t="s">
        <v>73</v>
      </c>
      <c r="C45" s="20">
        <f>C46</f>
        <v>0</v>
      </c>
      <c r="D45" s="20">
        <f>D46</f>
        <v>4.5999999999999996</v>
      </c>
      <c r="E45" s="20">
        <v>0</v>
      </c>
    </row>
    <row r="46" spans="1:5" ht="77.25">
      <c r="A46" s="34" t="s">
        <v>74</v>
      </c>
      <c r="B46" s="35" t="s">
        <v>75</v>
      </c>
      <c r="C46" s="20">
        <v>0</v>
      </c>
      <c r="D46" s="20">
        <v>4.5999999999999996</v>
      </c>
      <c r="E46" s="20">
        <v>0</v>
      </c>
    </row>
    <row r="47" spans="1:5" ht="15.75">
      <c r="A47" s="34" t="s">
        <v>76</v>
      </c>
      <c r="B47" s="35" t="s">
        <v>77</v>
      </c>
      <c r="C47" s="20">
        <f>C48</f>
        <v>0</v>
      </c>
      <c r="D47" s="20">
        <f>D48</f>
        <v>45.4</v>
      </c>
      <c r="E47" s="20">
        <v>0</v>
      </c>
    </row>
    <row r="48" spans="1:5" ht="39">
      <c r="A48" s="34" t="s">
        <v>78</v>
      </c>
      <c r="B48" s="35" t="s">
        <v>79</v>
      </c>
      <c r="C48" s="20">
        <v>0</v>
      </c>
      <c r="D48" s="20">
        <v>45.4</v>
      </c>
      <c r="E48" s="20">
        <v>0</v>
      </c>
    </row>
    <row r="49" spans="1:5" ht="15.75">
      <c r="A49" s="14" t="s">
        <v>80</v>
      </c>
      <c r="B49" s="19"/>
      <c r="C49" s="16">
        <f>SUM(C50+C63+C69+C76)</f>
        <v>10252</v>
      </c>
      <c r="D49" s="16">
        <f>SUM(D50+D63+D69+D76)</f>
        <v>5857.8000000000011</v>
      </c>
      <c r="E49" s="16">
        <f t="shared" si="0"/>
        <v>57.138119391338279</v>
      </c>
    </row>
    <row r="50" spans="1:5" ht="36.75">
      <c r="A50" s="14" t="s">
        <v>81</v>
      </c>
      <c r="B50" s="15" t="s">
        <v>82</v>
      </c>
      <c r="C50" s="16">
        <f>SUM(C51+C53+C60)</f>
        <v>7936.1</v>
      </c>
      <c r="D50" s="16">
        <f>SUM(D51+D53+D60)</f>
        <v>4488.7000000000007</v>
      </c>
      <c r="E50" s="16">
        <f t="shared" si="0"/>
        <v>56.560527211098652</v>
      </c>
    </row>
    <row r="51" spans="1:5" ht="72.75" customHeight="1">
      <c r="A51" s="36" t="s">
        <v>83</v>
      </c>
      <c r="B51" s="19" t="s">
        <v>84</v>
      </c>
      <c r="C51" s="20">
        <f>C52</f>
        <v>0.5</v>
      </c>
      <c r="D51" s="20">
        <f>D52</f>
        <v>0</v>
      </c>
      <c r="E51" s="20">
        <f t="shared" si="0"/>
        <v>0</v>
      </c>
    </row>
    <row r="52" spans="1:5" ht="47.25" customHeight="1">
      <c r="A52" s="36" t="s">
        <v>85</v>
      </c>
      <c r="B52" s="19" t="s">
        <v>86</v>
      </c>
      <c r="C52" s="20">
        <v>0.5</v>
      </c>
      <c r="D52" s="20">
        <v>0</v>
      </c>
      <c r="E52" s="20">
        <f t="shared" si="0"/>
        <v>0</v>
      </c>
    </row>
    <row r="53" spans="1:5" ht="83.25" customHeight="1">
      <c r="A53" s="37" t="s">
        <v>87</v>
      </c>
      <c r="B53" s="19" t="s">
        <v>88</v>
      </c>
      <c r="C53" s="20">
        <f>SUM(C54+C58+C56)</f>
        <v>7874.3</v>
      </c>
      <c r="D53" s="20">
        <f>SUM(D54+D58+D56)</f>
        <v>4488.7000000000007</v>
      </c>
      <c r="E53" s="20">
        <f t="shared" si="0"/>
        <v>57.00443213999975</v>
      </c>
    </row>
    <row r="54" spans="1:5" ht="57.75" customHeight="1">
      <c r="A54" s="38" t="s">
        <v>89</v>
      </c>
      <c r="B54" s="30" t="s">
        <v>90</v>
      </c>
      <c r="C54" s="20">
        <f>SUM(C55)</f>
        <v>5900</v>
      </c>
      <c r="D54" s="20">
        <f>SUM(D55)</f>
        <v>4029.3</v>
      </c>
      <c r="E54" s="20">
        <f t="shared" si="0"/>
        <v>68.293220338983048</v>
      </c>
    </row>
    <row r="55" spans="1:5" ht="81.75" customHeight="1">
      <c r="A55" s="36" t="s">
        <v>91</v>
      </c>
      <c r="B55" s="30" t="s">
        <v>92</v>
      </c>
      <c r="C55" s="20">
        <v>5900</v>
      </c>
      <c r="D55" s="20">
        <v>4029.3</v>
      </c>
      <c r="E55" s="20">
        <f t="shared" si="0"/>
        <v>68.293220338983048</v>
      </c>
    </row>
    <row r="56" spans="1:5" ht="83.25" customHeight="1">
      <c r="A56" s="29" t="s">
        <v>93</v>
      </c>
      <c r="B56" s="19" t="s">
        <v>94</v>
      </c>
      <c r="C56" s="20">
        <f>SUM(C57)</f>
        <v>1300</v>
      </c>
      <c r="D56" s="20">
        <f>SUM(D57)</f>
        <v>68.099999999999994</v>
      </c>
      <c r="E56" s="20">
        <f t="shared" si="0"/>
        <v>5.2384615384615385</v>
      </c>
    </row>
    <row r="57" spans="1:5" ht="71.25" customHeight="1">
      <c r="A57" s="29" t="s">
        <v>95</v>
      </c>
      <c r="B57" s="19" t="s">
        <v>96</v>
      </c>
      <c r="C57" s="20">
        <v>1300</v>
      </c>
      <c r="D57" s="20">
        <v>68.099999999999994</v>
      </c>
      <c r="E57" s="20">
        <f t="shared" si="0"/>
        <v>5.2384615384615385</v>
      </c>
    </row>
    <row r="58" spans="1:5" ht="84.75">
      <c r="A58" s="38" t="s">
        <v>97</v>
      </c>
      <c r="B58" s="19" t="s">
        <v>98</v>
      </c>
      <c r="C58" s="20">
        <f>SUM(C59)</f>
        <v>674.3</v>
      </c>
      <c r="D58" s="20">
        <f>SUM(D59)</f>
        <v>391.3</v>
      </c>
      <c r="E58" s="20">
        <f t="shared" si="0"/>
        <v>58.030550200207628</v>
      </c>
    </row>
    <row r="59" spans="1:5" ht="72.75">
      <c r="A59" s="29" t="s">
        <v>99</v>
      </c>
      <c r="B59" s="19" t="s">
        <v>100</v>
      </c>
      <c r="C59" s="20">
        <v>674.3</v>
      </c>
      <c r="D59" s="20">
        <v>391.3</v>
      </c>
      <c r="E59" s="20">
        <f t="shared" si="0"/>
        <v>58.030550200207628</v>
      </c>
    </row>
    <row r="60" spans="1:5" ht="24.75">
      <c r="A60" s="36" t="s">
        <v>101</v>
      </c>
      <c r="B60" s="19" t="s">
        <v>102</v>
      </c>
      <c r="C60" s="20">
        <f>SUM(C61)</f>
        <v>61.3</v>
      </c>
      <c r="D60" s="20">
        <f>SUM(D61)</f>
        <v>0</v>
      </c>
      <c r="E60" s="20">
        <f t="shared" si="0"/>
        <v>0</v>
      </c>
    </row>
    <row r="61" spans="1:5" ht="48.75">
      <c r="A61" s="36" t="s">
        <v>103</v>
      </c>
      <c r="B61" s="19" t="s">
        <v>104</v>
      </c>
      <c r="C61" s="20">
        <f>SUM(C62)</f>
        <v>61.3</v>
      </c>
      <c r="D61" s="20">
        <f>SUM(D62)</f>
        <v>0</v>
      </c>
      <c r="E61" s="20">
        <f t="shared" si="0"/>
        <v>0</v>
      </c>
    </row>
    <row r="62" spans="1:5" ht="60.75">
      <c r="A62" s="36" t="s">
        <v>105</v>
      </c>
      <c r="B62" s="19" t="s">
        <v>106</v>
      </c>
      <c r="C62" s="20">
        <v>61.3</v>
      </c>
      <c r="D62" s="20">
        <v>0</v>
      </c>
      <c r="E62" s="20">
        <f t="shared" si="0"/>
        <v>0</v>
      </c>
    </row>
    <row r="63" spans="1:5" ht="24.75">
      <c r="A63" s="14" t="s">
        <v>107</v>
      </c>
      <c r="B63" s="15" t="s">
        <v>108</v>
      </c>
      <c r="C63" s="16">
        <f>C64</f>
        <v>720</v>
      </c>
      <c r="D63" s="16">
        <f>D64</f>
        <v>340</v>
      </c>
      <c r="E63" s="16">
        <f t="shared" si="0"/>
        <v>47.222222222222221</v>
      </c>
    </row>
    <row r="64" spans="1:5" ht="24.75">
      <c r="A64" s="29" t="s">
        <v>109</v>
      </c>
      <c r="B64" s="19" t="s">
        <v>110</v>
      </c>
      <c r="C64" s="20">
        <f>C65+C66+C67+C68</f>
        <v>720</v>
      </c>
      <c r="D64" s="20">
        <f>D65+D66+D67+D68</f>
        <v>340</v>
      </c>
      <c r="E64" s="20">
        <f t="shared" si="0"/>
        <v>47.222222222222221</v>
      </c>
    </row>
    <row r="65" spans="1:5" ht="24.75">
      <c r="A65" s="29" t="s">
        <v>111</v>
      </c>
      <c r="B65" s="19" t="s">
        <v>112</v>
      </c>
      <c r="C65" s="20">
        <v>250</v>
      </c>
      <c r="D65" s="20">
        <v>100.8</v>
      </c>
      <c r="E65" s="20">
        <f t="shared" si="0"/>
        <v>40.32</v>
      </c>
    </row>
    <row r="66" spans="1:5" ht="24.75">
      <c r="A66" s="29" t="s">
        <v>113</v>
      </c>
      <c r="B66" s="19" t="s">
        <v>114</v>
      </c>
      <c r="C66" s="20">
        <v>80</v>
      </c>
      <c r="D66" s="20">
        <v>25.2</v>
      </c>
      <c r="E66" s="20">
        <f t="shared" si="0"/>
        <v>31.5</v>
      </c>
    </row>
    <row r="67" spans="1:5" ht="24.75">
      <c r="A67" s="29" t="s">
        <v>115</v>
      </c>
      <c r="B67" s="19" t="s">
        <v>116</v>
      </c>
      <c r="C67" s="20">
        <v>2</v>
      </c>
      <c r="D67" s="20">
        <v>1.4</v>
      </c>
      <c r="E67" s="20">
        <f t="shared" si="0"/>
        <v>70</v>
      </c>
    </row>
    <row r="68" spans="1:5" ht="24.75">
      <c r="A68" s="29" t="s">
        <v>117</v>
      </c>
      <c r="B68" s="19" t="s">
        <v>118</v>
      </c>
      <c r="C68" s="20">
        <v>388</v>
      </c>
      <c r="D68" s="20">
        <v>212.6</v>
      </c>
      <c r="E68" s="20">
        <f t="shared" si="0"/>
        <v>54.793814432989684</v>
      </c>
    </row>
    <row r="69" spans="1:5" ht="24.75">
      <c r="A69" s="14" t="s">
        <v>119</v>
      </c>
      <c r="B69" s="15" t="s">
        <v>120</v>
      </c>
      <c r="C69" s="16">
        <f>SUM(C70+C72)</f>
        <v>721.3</v>
      </c>
      <c r="D69" s="16">
        <f>SUM(D70+D72)</f>
        <v>481.8</v>
      </c>
      <c r="E69" s="16">
        <f t="shared" si="0"/>
        <v>66.796062664633311</v>
      </c>
    </row>
    <row r="70" spans="1:5" ht="72.75" customHeight="1">
      <c r="A70" s="36" t="s">
        <v>121</v>
      </c>
      <c r="B70" s="19" t="s">
        <v>122</v>
      </c>
      <c r="C70" s="20">
        <f>SUM(C71)</f>
        <v>320</v>
      </c>
      <c r="D70" s="20">
        <f>SUM(D71)</f>
        <v>58</v>
      </c>
      <c r="E70" s="20">
        <f t="shared" si="0"/>
        <v>18.125</v>
      </c>
    </row>
    <row r="71" spans="1:5" ht="96.75">
      <c r="A71" s="37" t="s">
        <v>123</v>
      </c>
      <c r="B71" s="19" t="s">
        <v>124</v>
      </c>
      <c r="C71" s="20">
        <v>320</v>
      </c>
      <c r="D71" s="20">
        <v>58</v>
      </c>
      <c r="E71" s="20">
        <f t="shared" si="0"/>
        <v>18.125</v>
      </c>
    </row>
    <row r="72" spans="1:5" ht="36.75">
      <c r="A72" s="36" t="s">
        <v>125</v>
      </c>
      <c r="B72" s="19" t="s">
        <v>126</v>
      </c>
      <c r="C72" s="20">
        <f>C73+C74</f>
        <v>401.3</v>
      </c>
      <c r="D72" s="20">
        <f>D73+D74</f>
        <v>423.8</v>
      </c>
      <c r="E72" s="20">
        <f t="shared" si="0"/>
        <v>105.60677797159232</v>
      </c>
    </row>
    <row r="73" spans="1:5" ht="48.75">
      <c r="A73" s="18" t="s">
        <v>127</v>
      </c>
      <c r="B73" s="39" t="s">
        <v>128</v>
      </c>
      <c r="C73" s="20">
        <v>401.3</v>
      </c>
      <c r="D73" s="20">
        <v>423.8</v>
      </c>
      <c r="E73" s="20">
        <f t="shared" si="0"/>
        <v>105.60677797159232</v>
      </c>
    </row>
    <row r="74" spans="1:5" ht="60.75" hidden="1">
      <c r="A74" s="18" t="s">
        <v>129</v>
      </c>
      <c r="B74" s="39" t="s">
        <v>130</v>
      </c>
      <c r="C74" s="20">
        <f>C75</f>
        <v>0</v>
      </c>
      <c r="D74" s="20">
        <f>D75</f>
        <v>0</v>
      </c>
      <c r="E74" s="20">
        <v>0</v>
      </c>
    </row>
    <row r="75" spans="1:5" ht="60.75" hidden="1">
      <c r="A75" s="18" t="s">
        <v>131</v>
      </c>
      <c r="B75" s="39" t="s">
        <v>132</v>
      </c>
      <c r="C75" s="20">
        <v>0</v>
      </c>
      <c r="D75" s="20">
        <v>0</v>
      </c>
      <c r="E75" s="20">
        <v>0</v>
      </c>
    </row>
    <row r="76" spans="1:5" ht="18" customHeight="1">
      <c r="A76" s="14" t="s">
        <v>133</v>
      </c>
      <c r="B76" s="15" t="s">
        <v>134</v>
      </c>
      <c r="C76" s="16">
        <f>C77+C82+C94+C87+C89+C80</f>
        <v>874.6</v>
      </c>
      <c r="D76" s="16">
        <f>D77+D82+D94+D87+D89+D80</f>
        <v>547.30000000000007</v>
      </c>
      <c r="E76" s="16">
        <f t="shared" si="0"/>
        <v>62.577178138577636</v>
      </c>
    </row>
    <row r="77" spans="1:5" ht="30.75" customHeight="1">
      <c r="A77" s="14" t="s">
        <v>135</v>
      </c>
      <c r="B77" s="15" t="s">
        <v>136</v>
      </c>
      <c r="C77" s="16">
        <f>SUM(C79+C78)</f>
        <v>10</v>
      </c>
      <c r="D77" s="16">
        <f>SUM(D79+D78)</f>
        <v>9.5</v>
      </c>
      <c r="E77" s="16">
        <f t="shared" si="0"/>
        <v>95</v>
      </c>
    </row>
    <row r="78" spans="1:5" ht="72" customHeight="1">
      <c r="A78" s="29" t="s">
        <v>137</v>
      </c>
      <c r="B78" s="19" t="s">
        <v>138</v>
      </c>
      <c r="C78" s="20">
        <v>0</v>
      </c>
      <c r="D78" s="20">
        <v>-0.1</v>
      </c>
      <c r="E78" s="20">
        <v>0</v>
      </c>
    </row>
    <row r="79" spans="1:5" ht="60.75" customHeight="1">
      <c r="A79" s="29" t="s">
        <v>139</v>
      </c>
      <c r="B79" s="19" t="s">
        <v>140</v>
      </c>
      <c r="C79" s="20">
        <v>10</v>
      </c>
      <c r="D79" s="20">
        <v>9.6</v>
      </c>
      <c r="E79" s="20">
        <f t="shared" si="0"/>
        <v>96</v>
      </c>
    </row>
    <row r="80" spans="1:5" ht="49.5" customHeight="1">
      <c r="A80" s="14" t="s">
        <v>141</v>
      </c>
      <c r="B80" s="15" t="s">
        <v>142</v>
      </c>
      <c r="C80" s="16">
        <f>C81</f>
        <v>32.5</v>
      </c>
      <c r="D80" s="16">
        <f>D81</f>
        <v>32.5</v>
      </c>
      <c r="E80" s="16">
        <f t="shared" si="0"/>
        <v>100</v>
      </c>
    </row>
    <row r="81" spans="1:5" ht="51.75" customHeight="1">
      <c r="A81" s="29" t="s">
        <v>143</v>
      </c>
      <c r="B81" s="19" t="s">
        <v>144</v>
      </c>
      <c r="C81" s="20">
        <v>32.5</v>
      </c>
      <c r="D81" s="20">
        <v>32.5</v>
      </c>
      <c r="E81" s="20">
        <f t="shared" si="0"/>
        <v>100</v>
      </c>
    </row>
    <row r="82" spans="1:5" ht="119.25" customHeight="1">
      <c r="A82" s="22" t="s">
        <v>145</v>
      </c>
      <c r="B82" s="15" t="s">
        <v>146</v>
      </c>
      <c r="C82" s="16">
        <f>C84+C85+C86+C83</f>
        <v>222.1</v>
      </c>
      <c r="D82" s="16">
        <f>D84+D85+D86+D83</f>
        <v>147.80000000000001</v>
      </c>
      <c r="E82" s="16">
        <f t="shared" si="0"/>
        <v>66.546600630346703</v>
      </c>
    </row>
    <row r="83" spans="1:5" ht="37.5" customHeight="1">
      <c r="A83" s="18" t="s">
        <v>147</v>
      </c>
      <c r="B83" s="19" t="s">
        <v>148</v>
      </c>
      <c r="C83" s="20">
        <v>1.5</v>
      </c>
      <c r="D83" s="20">
        <v>1.5</v>
      </c>
      <c r="E83" s="20">
        <f t="shared" si="0"/>
        <v>100</v>
      </c>
    </row>
    <row r="84" spans="1:5" ht="39" customHeight="1">
      <c r="A84" s="18" t="s">
        <v>149</v>
      </c>
      <c r="B84" s="19" t="s">
        <v>150</v>
      </c>
      <c r="C84" s="20">
        <v>60</v>
      </c>
      <c r="D84" s="20">
        <v>18</v>
      </c>
      <c r="E84" s="20">
        <f t="shared" si="0"/>
        <v>30</v>
      </c>
    </row>
    <row r="85" spans="1:5" ht="26.25" customHeight="1">
      <c r="A85" s="29" t="s">
        <v>151</v>
      </c>
      <c r="B85" s="19" t="s">
        <v>152</v>
      </c>
      <c r="C85" s="20">
        <v>70.599999999999994</v>
      </c>
      <c r="D85" s="20">
        <v>0</v>
      </c>
      <c r="E85" s="20">
        <f t="shared" si="0"/>
        <v>0</v>
      </c>
    </row>
    <row r="86" spans="1:5" ht="27.75" customHeight="1">
      <c r="A86" s="29" t="s">
        <v>151</v>
      </c>
      <c r="B86" s="19" t="s">
        <v>153</v>
      </c>
      <c r="C86" s="20">
        <v>90</v>
      </c>
      <c r="D86" s="20">
        <v>128.30000000000001</v>
      </c>
      <c r="E86" s="20">
        <f t="shared" si="0"/>
        <v>142.55555555555557</v>
      </c>
    </row>
    <row r="87" spans="1:5" ht="36.75">
      <c r="A87" s="14" t="s">
        <v>154</v>
      </c>
      <c r="B87" s="15" t="s">
        <v>155</v>
      </c>
      <c r="C87" s="16">
        <f>C88</f>
        <v>32</v>
      </c>
      <c r="D87" s="16">
        <f>D88</f>
        <v>0</v>
      </c>
      <c r="E87" s="16">
        <f t="shared" si="0"/>
        <v>0</v>
      </c>
    </row>
    <row r="88" spans="1:5" ht="27.75" customHeight="1">
      <c r="A88" s="40" t="s">
        <v>156</v>
      </c>
      <c r="B88" s="19" t="s">
        <v>157</v>
      </c>
      <c r="C88" s="20">
        <v>32</v>
      </c>
      <c r="D88" s="20">
        <v>0</v>
      </c>
      <c r="E88" s="20">
        <f t="shared" si="0"/>
        <v>0</v>
      </c>
    </row>
    <row r="89" spans="1:5" ht="72" customHeight="1">
      <c r="A89" s="41" t="s">
        <v>158</v>
      </c>
      <c r="B89" s="15" t="s">
        <v>159</v>
      </c>
      <c r="C89" s="16">
        <f>C91+C90+C93+C92</f>
        <v>26</v>
      </c>
      <c r="D89" s="16">
        <f>D91+D90+D93+D92</f>
        <v>25.7</v>
      </c>
      <c r="E89" s="16">
        <f t="shared" si="0"/>
        <v>98.84615384615384</v>
      </c>
    </row>
    <row r="90" spans="1:5" ht="72" customHeight="1">
      <c r="A90" s="29" t="s">
        <v>158</v>
      </c>
      <c r="B90" s="19" t="s">
        <v>160</v>
      </c>
      <c r="C90" s="20">
        <v>8</v>
      </c>
      <c r="D90" s="20">
        <v>8</v>
      </c>
      <c r="E90" s="20">
        <f t="shared" si="0"/>
        <v>100</v>
      </c>
    </row>
    <row r="91" spans="1:5" ht="72.75">
      <c r="A91" s="29" t="s">
        <v>158</v>
      </c>
      <c r="B91" s="19" t="s">
        <v>161</v>
      </c>
      <c r="C91" s="20">
        <v>15</v>
      </c>
      <c r="D91" s="20">
        <v>14.7</v>
      </c>
      <c r="E91" s="20">
        <f t="shared" si="0"/>
        <v>98</v>
      </c>
    </row>
    <row r="92" spans="1:5" ht="72.75">
      <c r="A92" s="29" t="s">
        <v>158</v>
      </c>
      <c r="B92" s="19" t="s">
        <v>162</v>
      </c>
      <c r="C92" s="20">
        <v>2</v>
      </c>
      <c r="D92" s="20">
        <v>2</v>
      </c>
      <c r="E92" s="20">
        <f t="shared" si="0"/>
        <v>100</v>
      </c>
    </row>
    <row r="93" spans="1:5" ht="72.75">
      <c r="A93" s="29" t="s">
        <v>158</v>
      </c>
      <c r="B93" s="19" t="s">
        <v>163</v>
      </c>
      <c r="C93" s="20">
        <v>1</v>
      </c>
      <c r="D93" s="20">
        <v>1</v>
      </c>
      <c r="E93" s="20">
        <f t="shared" si="0"/>
        <v>100</v>
      </c>
    </row>
    <row r="94" spans="1:5" ht="24.75">
      <c r="A94" s="14" t="s">
        <v>164</v>
      </c>
      <c r="B94" s="15" t="s">
        <v>165</v>
      </c>
      <c r="C94" s="16">
        <f>SUM(C95:C100)</f>
        <v>552</v>
      </c>
      <c r="D94" s="16">
        <f>SUM(D95:D100)</f>
        <v>331.8</v>
      </c>
      <c r="E94" s="16">
        <f t="shared" si="0"/>
        <v>60.108695652173914</v>
      </c>
    </row>
    <row r="95" spans="1:5" ht="39" customHeight="1">
      <c r="A95" s="29" t="s">
        <v>166</v>
      </c>
      <c r="B95" s="19" t="s">
        <v>167</v>
      </c>
      <c r="C95" s="20">
        <v>200</v>
      </c>
      <c r="D95" s="20">
        <v>0</v>
      </c>
      <c r="E95" s="20">
        <f t="shared" si="0"/>
        <v>0</v>
      </c>
    </row>
    <row r="96" spans="1:5" ht="37.5" customHeight="1">
      <c r="A96" s="29" t="s">
        <v>166</v>
      </c>
      <c r="B96" s="19" t="s">
        <v>168</v>
      </c>
      <c r="C96" s="20">
        <v>250</v>
      </c>
      <c r="D96" s="20">
        <v>291.3</v>
      </c>
      <c r="E96" s="20">
        <f t="shared" si="0"/>
        <v>116.52</v>
      </c>
    </row>
    <row r="97" spans="1:5" ht="37.5" customHeight="1">
      <c r="A97" s="29" t="s">
        <v>166</v>
      </c>
      <c r="B97" s="19" t="s">
        <v>169</v>
      </c>
      <c r="C97" s="20">
        <v>20</v>
      </c>
      <c r="D97" s="20">
        <v>11</v>
      </c>
      <c r="E97" s="20">
        <f t="shared" si="0"/>
        <v>55.000000000000007</v>
      </c>
    </row>
    <row r="98" spans="1:5" ht="37.5" customHeight="1">
      <c r="A98" s="29" t="s">
        <v>166</v>
      </c>
      <c r="B98" s="19" t="s">
        <v>170</v>
      </c>
      <c r="C98" s="20">
        <v>2</v>
      </c>
      <c r="D98" s="20">
        <v>0.9</v>
      </c>
      <c r="E98" s="20">
        <f t="shared" si="0"/>
        <v>45</v>
      </c>
    </row>
    <row r="99" spans="1:5" ht="38.25" customHeight="1">
      <c r="A99" s="29" t="s">
        <v>166</v>
      </c>
      <c r="B99" s="19" t="s">
        <v>171</v>
      </c>
      <c r="C99" s="20">
        <v>20</v>
      </c>
      <c r="D99" s="20">
        <v>18.5</v>
      </c>
      <c r="E99" s="20">
        <f t="shared" si="0"/>
        <v>92.5</v>
      </c>
    </row>
    <row r="100" spans="1:5" ht="37.5" customHeight="1">
      <c r="A100" s="29" t="s">
        <v>166</v>
      </c>
      <c r="B100" s="19" t="s">
        <v>172</v>
      </c>
      <c r="C100" s="20">
        <v>60</v>
      </c>
      <c r="D100" s="20">
        <v>10.1</v>
      </c>
      <c r="E100" s="20">
        <f t="shared" si="0"/>
        <v>16.833333333333332</v>
      </c>
    </row>
    <row r="101" spans="1:5" ht="21" customHeight="1">
      <c r="A101" s="14" t="s">
        <v>173</v>
      </c>
      <c r="B101" s="42" t="s">
        <v>174</v>
      </c>
      <c r="C101" s="43">
        <f>C102+C145+C150+C148</f>
        <v>160015.70000000001</v>
      </c>
      <c r="D101" s="43">
        <f>D102+D145+D150+D148</f>
        <v>134925.19999999998</v>
      </c>
      <c r="E101" s="16">
        <f t="shared" ref="E101:E120" si="2">D101/C101*100</f>
        <v>84.319976102344938</v>
      </c>
    </row>
    <row r="102" spans="1:5" ht="37.5" customHeight="1">
      <c r="A102" s="14" t="s">
        <v>175</v>
      </c>
      <c r="B102" s="42" t="s">
        <v>176</v>
      </c>
      <c r="C102" s="43">
        <f>C103+C108+C130+C140</f>
        <v>159935.70000000001</v>
      </c>
      <c r="D102" s="16">
        <f>D103+D108+D130+D140</f>
        <v>135023.9</v>
      </c>
      <c r="E102" s="16">
        <f t="shared" si="2"/>
        <v>84.42386534088385</v>
      </c>
    </row>
    <row r="103" spans="1:5" ht="24.75" customHeight="1">
      <c r="A103" s="44" t="s">
        <v>177</v>
      </c>
      <c r="B103" s="23" t="s">
        <v>178</v>
      </c>
      <c r="C103" s="16">
        <f>C104</f>
        <v>3687.7000000000003</v>
      </c>
      <c r="D103" s="16">
        <f>D104</f>
        <v>3687.7000000000003</v>
      </c>
      <c r="E103" s="16">
        <f t="shared" si="2"/>
        <v>100</v>
      </c>
    </row>
    <row r="104" spans="1:5" ht="27.75">
      <c r="A104" s="44" t="s">
        <v>179</v>
      </c>
      <c r="B104" s="23" t="s">
        <v>180</v>
      </c>
      <c r="C104" s="16">
        <f>C105</f>
        <v>3687.7000000000003</v>
      </c>
      <c r="D104" s="16">
        <f>D105</f>
        <v>3687.7000000000003</v>
      </c>
      <c r="E104" s="16">
        <f t="shared" si="2"/>
        <v>100</v>
      </c>
    </row>
    <row r="105" spans="1:5" ht="38.25">
      <c r="A105" s="45" t="s">
        <v>181</v>
      </c>
      <c r="B105" s="46" t="s">
        <v>182</v>
      </c>
      <c r="C105" s="47">
        <f>C106+C107</f>
        <v>3687.7000000000003</v>
      </c>
      <c r="D105" s="47">
        <f>D106+D107</f>
        <v>3687.7000000000003</v>
      </c>
      <c r="E105" s="20">
        <f t="shared" si="2"/>
        <v>100</v>
      </c>
    </row>
    <row r="106" spans="1:5" ht="76.5">
      <c r="A106" s="45" t="s">
        <v>183</v>
      </c>
      <c r="B106" s="46" t="s">
        <v>182</v>
      </c>
      <c r="C106" s="47">
        <v>200.4</v>
      </c>
      <c r="D106" s="20">
        <v>200.4</v>
      </c>
      <c r="E106" s="20">
        <f t="shared" si="2"/>
        <v>100</v>
      </c>
    </row>
    <row r="107" spans="1:5" ht="89.25">
      <c r="A107" s="45" t="s">
        <v>184</v>
      </c>
      <c r="B107" s="46" t="s">
        <v>182</v>
      </c>
      <c r="C107" s="48">
        <v>3487.3</v>
      </c>
      <c r="D107" s="49">
        <v>3487.3</v>
      </c>
      <c r="E107" s="20">
        <f t="shared" si="2"/>
        <v>100</v>
      </c>
    </row>
    <row r="108" spans="1:5" ht="25.5" customHeight="1">
      <c r="A108" s="50" t="s">
        <v>185</v>
      </c>
      <c r="B108" s="42" t="s">
        <v>186</v>
      </c>
      <c r="C108" s="51">
        <f>C109+C112+C114+C115+C118+C119+C120+C121+C122+C123+C125+C126+C127+C128+C124+C113+C129</f>
        <v>139988.9</v>
      </c>
      <c r="D108" s="52">
        <f>D109+D112+D114+D115+D118+D119+D120+D121+D122+D123+D125+D126+D127+D128+D124+D113+D129</f>
        <v>119152.3</v>
      </c>
      <c r="E108" s="16">
        <f t="shared" si="2"/>
        <v>85.115534160208412</v>
      </c>
    </row>
    <row r="109" spans="1:5" ht="97.5" customHeight="1">
      <c r="A109" s="53" t="s">
        <v>187</v>
      </c>
      <c r="B109" s="54" t="s">
        <v>188</v>
      </c>
      <c r="C109" s="16">
        <f>C110+C111</f>
        <v>117289.4</v>
      </c>
      <c r="D109" s="16">
        <f>D110+D111</f>
        <v>99860.1</v>
      </c>
      <c r="E109" s="16">
        <f t="shared" si="2"/>
        <v>85.139918867348641</v>
      </c>
    </row>
    <row r="110" spans="1:5" ht="34.5" customHeight="1">
      <c r="A110" s="29" t="s">
        <v>189</v>
      </c>
      <c r="B110" s="19" t="s">
        <v>190</v>
      </c>
      <c r="C110" s="55">
        <v>102651.2</v>
      </c>
      <c r="D110" s="55">
        <v>86596.800000000003</v>
      </c>
      <c r="E110" s="20">
        <f t="shared" si="2"/>
        <v>84.360241283102397</v>
      </c>
    </row>
    <row r="111" spans="1:5" ht="36.75">
      <c r="A111" s="29" t="s">
        <v>191</v>
      </c>
      <c r="B111" s="19" t="s">
        <v>192</v>
      </c>
      <c r="C111" s="55">
        <v>14638.2</v>
      </c>
      <c r="D111" s="49">
        <v>13263.3</v>
      </c>
      <c r="E111" s="20">
        <f t="shared" si="2"/>
        <v>90.607451735869162</v>
      </c>
    </row>
    <row r="112" spans="1:5" ht="39" customHeight="1">
      <c r="A112" s="29" t="s">
        <v>193</v>
      </c>
      <c r="B112" s="46" t="s">
        <v>194</v>
      </c>
      <c r="C112" s="55">
        <v>1018.2</v>
      </c>
      <c r="D112" s="49">
        <v>840.2</v>
      </c>
      <c r="E112" s="20">
        <f t="shared" si="2"/>
        <v>82.518169318405029</v>
      </c>
    </row>
    <row r="113" spans="1:6" ht="38.25" customHeight="1">
      <c r="A113" s="56" t="s">
        <v>195</v>
      </c>
      <c r="B113" s="46" t="s">
        <v>196</v>
      </c>
      <c r="C113" s="55">
        <v>22.4</v>
      </c>
      <c r="D113" s="49">
        <v>22.4</v>
      </c>
      <c r="E113" s="20">
        <f t="shared" si="2"/>
        <v>100</v>
      </c>
    </row>
    <row r="114" spans="1:6" ht="61.5" customHeight="1">
      <c r="A114" s="57" t="s">
        <v>197</v>
      </c>
      <c r="B114" s="58" t="s">
        <v>198</v>
      </c>
      <c r="C114" s="59">
        <v>2080.9</v>
      </c>
      <c r="D114" s="60">
        <v>1704</v>
      </c>
      <c r="E114" s="20">
        <f t="shared" si="2"/>
        <v>81.887644769090301</v>
      </c>
    </row>
    <row r="115" spans="1:6" ht="130.5" customHeight="1">
      <c r="A115" s="61" t="s">
        <v>199</v>
      </c>
      <c r="B115" s="15" t="s">
        <v>200</v>
      </c>
      <c r="C115" s="62">
        <f>C116+C117</f>
        <v>4867.8</v>
      </c>
      <c r="D115" s="62">
        <f>D116+D117</f>
        <v>3851.6</v>
      </c>
      <c r="E115" s="16">
        <f t="shared" si="2"/>
        <v>79.124039607214755</v>
      </c>
    </row>
    <row r="116" spans="1:6" ht="15.75">
      <c r="A116" s="29" t="s">
        <v>201</v>
      </c>
      <c r="B116" s="19" t="s">
        <v>200</v>
      </c>
      <c r="C116" s="55">
        <v>4205.8</v>
      </c>
      <c r="D116" s="49">
        <v>3215.5</v>
      </c>
      <c r="E116" s="20">
        <f t="shared" si="2"/>
        <v>76.453944552760461</v>
      </c>
    </row>
    <row r="117" spans="1:6" ht="33.75" customHeight="1">
      <c r="A117" s="29" t="s">
        <v>202</v>
      </c>
      <c r="B117" s="19" t="s">
        <v>200</v>
      </c>
      <c r="C117" s="55">
        <v>662</v>
      </c>
      <c r="D117" s="49">
        <v>636.1</v>
      </c>
      <c r="E117" s="20">
        <f t="shared" si="2"/>
        <v>96.087613293051362</v>
      </c>
    </row>
    <row r="118" spans="1:6" ht="118.5" customHeight="1">
      <c r="A118" s="29" t="s">
        <v>203</v>
      </c>
      <c r="B118" s="19" t="s">
        <v>204</v>
      </c>
      <c r="C118" s="55">
        <v>7524.2</v>
      </c>
      <c r="D118" s="49">
        <v>7168.9</v>
      </c>
      <c r="E118" s="20">
        <f t="shared" si="2"/>
        <v>95.277903298689566</v>
      </c>
    </row>
    <row r="119" spans="1:6" ht="108" customHeight="1">
      <c r="A119" s="63" t="s">
        <v>205</v>
      </c>
      <c r="B119" s="58" t="s">
        <v>206</v>
      </c>
      <c r="C119" s="59">
        <v>1447.5</v>
      </c>
      <c r="D119" s="60">
        <v>535.20000000000005</v>
      </c>
      <c r="E119" s="20">
        <f t="shared" si="2"/>
        <v>36.974093264248708</v>
      </c>
    </row>
    <row r="120" spans="1:6" s="64" customFormat="1" ht="95.25" customHeight="1">
      <c r="A120" s="63" t="s">
        <v>207</v>
      </c>
      <c r="B120" s="58" t="s">
        <v>206</v>
      </c>
      <c r="C120" s="59">
        <v>18.600000000000001</v>
      </c>
      <c r="D120" s="60">
        <v>14.5</v>
      </c>
      <c r="E120" s="20">
        <f t="shared" si="2"/>
        <v>77.956989247311824</v>
      </c>
      <c r="F120"/>
    </row>
    <row r="121" spans="1:6" ht="72.75" hidden="1">
      <c r="A121" s="65" t="s">
        <v>208</v>
      </c>
      <c r="B121" s="19" t="s">
        <v>206</v>
      </c>
      <c r="C121" s="55">
        <v>0</v>
      </c>
      <c r="D121" s="49">
        <v>0</v>
      </c>
      <c r="E121" s="20">
        <v>0</v>
      </c>
    </row>
    <row r="122" spans="1:6" ht="120.75">
      <c r="A122" s="65" t="s">
        <v>209</v>
      </c>
      <c r="B122" s="19" t="s">
        <v>206</v>
      </c>
      <c r="C122" s="55">
        <v>2485.3000000000002</v>
      </c>
      <c r="D122" s="49">
        <v>2171.3000000000002</v>
      </c>
      <c r="E122" s="20">
        <f t="shared" ref="E122:E147" si="3">D122/C122*100</f>
        <v>87.365710377016853</v>
      </c>
    </row>
    <row r="123" spans="1:6" ht="96">
      <c r="A123" s="57" t="s">
        <v>210</v>
      </c>
      <c r="B123" s="19" t="s">
        <v>206</v>
      </c>
      <c r="C123" s="55">
        <v>237</v>
      </c>
      <c r="D123" s="49">
        <v>237</v>
      </c>
      <c r="E123" s="20">
        <f t="shared" si="3"/>
        <v>100</v>
      </c>
      <c r="F123" s="64"/>
    </row>
    <row r="124" spans="1:6" ht="84">
      <c r="A124" s="66" t="s">
        <v>211</v>
      </c>
      <c r="B124" s="19" t="s">
        <v>206</v>
      </c>
      <c r="C124" s="55">
        <v>298.10000000000002</v>
      </c>
      <c r="D124" s="49">
        <v>223.6</v>
      </c>
      <c r="E124" s="20">
        <f t="shared" si="3"/>
        <v>75.008386447500826</v>
      </c>
    </row>
    <row r="125" spans="1:6" ht="96">
      <c r="A125" s="57" t="s">
        <v>212</v>
      </c>
      <c r="B125" s="19" t="s">
        <v>213</v>
      </c>
      <c r="C125" s="55">
        <v>1085</v>
      </c>
      <c r="D125" s="49">
        <v>1085</v>
      </c>
      <c r="E125" s="20">
        <f t="shared" si="3"/>
        <v>100</v>
      </c>
    </row>
    <row r="126" spans="1:6" ht="48.75">
      <c r="A126" s="65" t="s">
        <v>214</v>
      </c>
      <c r="B126" s="19" t="s">
        <v>215</v>
      </c>
      <c r="C126" s="55">
        <v>424.6</v>
      </c>
      <c r="D126" s="49">
        <v>318.5</v>
      </c>
      <c r="E126" s="20">
        <f t="shared" si="3"/>
        <v>75.011775788977857</v>
      </c>
    </row>
    <row r="127" spans="1:6" ht="72.75">
      <c r="A127" s="65" t="s">
        <v>216</v>
      </c>
      <c r="B127" s="19" t="s">
        <v>198</v>
      </c>
      <c r="C127" s="55">
        <v>24.8</v>
      </c>
      <c r="D127" s="49">
        <v>24.8</v>
      </c>
      <c r="E127" s="20">
        <f t="shared" si="3"/>
        <v>100</v>
      </c>
    </row>
    <row r="128" spans="1:6" ht="84">
      <c r="A128" s="57" t="s">
        <v>217</v>
      </c>
      <c r="B128" s="19" t="s">
        <v>198</v>
      </c>
      <c r="C128" s="55">
        <v>511</v>
      </c>
      <c r="D128" s="49">
        <v>511</v>
      </c>
      <c r="E128" s="20">
        <f t="shared" si="3"/>
        <v>100</v>
      </c>
    </row>
    <row r="129" spans="1:5" ht="36">
      <c r="A129" s="57" t="s">
        <v>218</v>
      </c>
      <c r="B129" s="19" t="s">
        <v>219</v>
      </c>
      <c r="C129" s="55">
        <v>654.1</v>
      </c>
      <c r="D129" s="49">
        <v>584.20000000000005</v>
      </c>
      <c r="E129" s="20">
        <f t="shared" si="3"/>
        <v>89.313560617642565</v>
      </c>
    </row>
    <row r="130" spans="1:5" ht="36.75">
      <c r="A130" s="44" t="s">
        <v>220</v>
      </c>
      <c r="B130" s="42" t="s">
        <v>221</v>
      </c>
      <c r="C130" s="52">
        <f>C133+C131</f>
        <v>12740.6</v>
      </c>
      <c r="D130" s="52">
        <f>D133+D131</f>
        <v>10485.4</v>
      </c>
      <c r="E130" s="16">
        <f t="shared" si="3"/>
        <v>82.299106792458758</v>
      </c>
    </row>
    <row r="131" spans="1:5" ht="53.25" customHeight="1">
      <c r="A131" s="50" t="s">
        <v>222</v>
      </c>
      <c r="B131" s="42" t="s">
        <v>223</v>
      </c>
      <c r="C131" s="52">
        <f>C132</f>
        <v>1399.8</v>
      </c>
      <c r="D131" s="52">
        <f>D132</f>
        <v>1399.8</v>
      </c>
      <c r="E131" s="16">
        <f t="shared" si="3"/>
        <v>100</v>
      </c>
    </row>
    <row r="132" spans="1:5" ht="104.25" customHeight="1">
      <c r="A132" s="67" t="s">
        <v>224</v>
      </c>
      <c r="B132" s="46" t="s">
        <v>225</v>
      </c>
      <c r="C132" s="47">
        <v>1399.8</v>
      </c>
      <c r="D132" s="20">
        <v>1399.8</v>
      </c>
      <c r="E132" s="20">
        <f t="shared" si="3"/>
        <v>100</v>
      </c>
    </row>
    <row r="133" spans="1:5" ht="15.75">
      <c r="A133" s="14" t="s">
        <v>226</v>
      </c>
      <c r="B133" s="42" t="s">
        <v>227</v>
      </c>
      <c r="C133" s="16">
        <f>C136+C134+C135+C137+C138+C139</f>
        <v>11340.800000000001</v>
      </c>
      <c r="D133" s="16">
        <f>D136+D134+D135+D137+D138+D139</f>
        <v>9085.6</v>
      </c>
      <c r="E133" s="16">
        <f t="shared" si="3"/>
        <v>80.114277652370205</v>
      </c>
    </row>
    <row r="134" spans="1:5" ht="24.75">
      <c r="A134" s="29" t="s">
        <v>228</v>
      </c>
      <c r="B134" s="46" t="s">
        <v>229</v>
      </c>
      <c r="C134" s="20">
        <v>7533</v>
      </c>
      <c r="D134" s="20">
        <v>5649.7</v>
      </c>
      <c r="E134" s="20">
        <f t="shared" si="3"/>
        <v>74.999336253816537</v>
      </c>
    </row>
    <row r="135" spans="1:5" ht="60">
      <c r="A135" s="68" t="s">
        <v>230</v>
      </c>
      <c r="B135" s="39" t="s">
        <v>229</v>
      </c>
      <c r="C135" s="69">
        <v>1296.3</v>
      </c>
      <c r="D135" s="20">
        <v>1091.0999999999999</v>
      </c>
      <c r="E135" s="20">
        <f t="shared" si="3"/>
        <v>84.170330941911587</v>
      </c>
    </row>
    <row r="136" spans="1:5" ht="115.5">
      <c r="A136" s="70" t="s">
        <v>231</v>
      </c>
      <c r="B136" s="39" t="s">
        <v>229</v>
      </c>
      <c r="C136" s="55">
        <v>1177.5999999999999</v>
      </c>
      <c r="D136" s="20">
        <v>1177.5999999999999</v>
      </c>
      <c r="E136" s="20">
        <f t="shared" si="3"/>
        <v>100</v>
      </c>
    </row>
    <row r="137" spans="1:5" ht="115.5">
      <c r="A137" s="70" t="s">
        <v>231</v>
      </c>
      <c r="B137" s="39" t="s">
        <v>229</v>
      </c>
      <c r="C137" s="55">
        <v>918.5</v>
      </c>
      <c r="D137" s="20">
        <v>918.5</v>
      </c>
      <c r="E137" s="20">
        <f t="shared" si="3"/>
        <v>100</v>
      </c>
    </row>
    <row r="138" spans="1:5" ht="102.75">
      <c r="A138" s="70" t="s">
        <v>232</v>
      </c>
      <c r="B138" s="39" t="s">
        <v>229</v>
      </c>
      <c r="C138" s="55">
        <v>166.7</v>
      </c>
      <c r="D138" s="20">
        <v>0</v>
      </c>
      <c r="E138" s="20">
        <f t="shared" si="3"/>
        <v>0</v>
      </c>
    </row>
    <row r="139" spans="1:5" ht="48.75">
      <c r="A139" s="36" t="s">
        <v>233</v>
      </c>
      <c r="B139" s="39" t="s">
        <v>229</v>
      </c>
      <c r="C139" s="55">
        <v>248.7</v>
      </c>
      <c r="D139" s="20">
        <v>248.7</v>
      </c>
      <c r="E139" s="20">
        <f t="shared" si="3"/>
        <v>100</v>
      </c>
    </row>
    <row r="140" spans="1:5" ht="15.75">
      <c r="A140" s="14" t="s">
        <v>234</v>
      </c>
      <c r="B140" s="42" t="s">
        <v>235</v>
      </c>
      <c r="C140" s="16">
        <f>C141+C143</f>
        <v>3518.5</v>
      </c>
      <c r="D140" s="16">
        <f>D141+D143</f>
        <v>1698.5</v>
      </c>
      <c r="E140" s="16">
        <f t="shared" si="3"/>
        <v>48.273411965326133</v>
      </c>
    </row>
    <row r="141" spans="1:5" ht="60.75">
      <c r="A141" s="71" t="s">
        <v>236</v>
      </c>
      <c r="B141" s="30" t="s">
        <v>237</v>
      </c>
      <c r="C141" s="72">
        <f>C142</f>
        <v>3418</v>
      </c>
      <c r="D141" s="72">
        <f>D142</f>
        <v>1598</v>
      </c>
      <c r="E141" s="20">
        <f t="shared" si="3"/>
        <v>46.752486834406085</v>
      </c>
    </row>
    <row r="142" spans="1:5" ht="60.75">
      <c r="A142" s="71" t="s">
        <v>238</v>
      </c>
      <c r="B142" s="30" t="s">
        <v>239</v>
      </c>
      <c r="C142" s="59">
        <v>3418</v>
      </c>
      <c r="D142" s="60">
        <v>1598</v>
      </c>
      <c r="E142" s="20">
        <f t="shared" si="3"/>
        <v>46.752486834406085</v>
      </c>
    </row>
    <row r="143" spans="1:5" ht="26.25">
      <c r="A143" s="73" t="s">
        <v>240</v>
      </c>
      <c r="B143" s="23" t="s">
        <v>241</v>
      </c>
      <c r="C143" s="62">
        <f>C144</f>
        <v>100.5</v>
      </c>
      <c r="D143" s="62">
        <f>D144</f>
        <v>100.5</v>
      </c>
      <c r="E143" s="16">
        <f t="shared" si="3"/>
        <v>100</v>
      </c>
    </row>
    <row r="144" spans="1:5" ht="76.5">
      <c r="A144" s="74" t="s">
        <v>242</v>
      </c>
      <c r="B144" s="30" t="s">
        <v>243</v>
      </c>
      <c r="C144" s="59">
        <v>100.5</v>
      </c>
      <c r="D144" s="60">
        <v>100.5</v>
      </c>
      <c r="E144" s="20">
        <f t="shared" si="3"/>
        <v>100</v>
      </c>
    </row>
    <row r="145" spans="1:9" ht="15.75">
      <c r="A145" s="14" t="s">
        <v>244</v>
      </c>
      <c r="B145" s="42" t="s">
        <v>245</v>
      </c>
      <c r="C145" s="75">
        <f>C146</f>
        <v>80</v>
      </c>
      <c r="D145" s="76">
        <f>D146</f>
        <v>80</v>
      </c>
      <c r="E145" s="16">
        <f t="shared" si="3"/>
        <v>100</v>
      </c>
    </row>
    <row r="146" spans="1:9" ht="24.75">
      <c r="A146" s="29" t="s">
        <v>246</v>
      </c>
      <c r="B146" s="46" t="s">
        <v>247</v>
      </c>
      <c r="C146" s="55">
        <f>C147</f>
        <v>80</v>
      </c>
      <c r="D146" s="55">
        <f>D147</f>
        <v>80</v>
      </c>
      <c r="E146" s="20">
        <f t="shared" si="3"/>
        <v>100</v>
      </c>
    </row>
    <row r="147" spans="1:9" ht="24.75">
      <c r="A147" s="29" t="s">
        <v>248</v>
      </c>
      <c r="B147" s="46" t="s">
        <v>249</v>
      </c>
      <c r="C147" s="55">
        <v>80</v>
      </c>
      <c r="D147" s="49">
        <v>80</v>
      </c>
      <c r="E147" s="20">
        <f t="shared" si="3"/>
        <v>100</v>
      </c>
    </row>
    <row r="148" spans="1:9" ht="62.25" customHeight="1">
      <c r="A148" s="14" t="s">
        <v>250</v>
      </c>
      <c r="B148" s="42" t="s">
        <v>251</v>
      </c>
      <c r="C148" s="75">
        <f>C149</f>
        <v>0</v>
      </c>
      <c r="D148" s="75">
        <f>D149</f>
        <v>15.5</v>
      </c>
      <c r="E148" s="16">
        <v>0</v>
      </c>
    </row>
    <row r="149" spans="1:9" ht="48.75">
      <c r="A149" s="29" t="s">
        <v>252</v>
      </c>
      <c r="B149" s="46" t="s">
        <v>253</v>
      </c>
      <c r="C149" s="55">
        <v>0</v>
      </c>
      <c r="D149" s="49">
        <v>15.5</v>
      </c>
      <c r="E149" s="20">
        <v>0</v>
      </c>
    </row>
    <row r="150" spans="1:9" ht="36.75">
      <c r="A150" s="14" t="s">
        <v>254</v>
      </c>
      <c r="B150" s="42" t="s">
        <v>255</v>
      </c>
      <c r="C150" s="75">
        <f>C151</f>
        <v>0</v>
      </c>
      <c r="D150" s="76">
        <f>D151</f>
        <v>-194.2</v>
      </c>
      <c r="E150" s="16">
        <v>0</v>
      </c>
    </row>
    <row r="151" spans="1:9" ht="48.75">
      <c r="A151" s="29" t="s">
        <v>256</v>
      </c>
      <c r="B151" s="46" t="s">
        <v>257</v>
      </c>
      <c r="C151" s="55">
        <v>0</v>
      </c>
      <c r="D151" s="49">
        <v>-194.2</v>
      </c>
      <c r="E151" s="20">
        <v>0</v>
      </c>
    </row>
    <row r="152" spans="1:9" ht="21" customHeight="1">
      <c r="A152" s="77" t="s">
        <v>258</v>
      </c>
      <c r="B152" s="42"/>
      <c r="C152" s="16">
        <f>C11+C101</f>
        <v>279315.7</v>
      </c>
      <c r="D152" s="16">
        <f>D11+D101</f>
        <v>368179.3</v>
      </c>
      <c r="E152" s="16">
        <f>D152/C152*100</f>
        <v>131.81475298381008</v>
      </c>
      <c r="I152" t="s">
        <v>259</v>
      </c>
    </row>
  </sheetData>
  <mergeCells count="8">
    <mergeCell ref="D8:E8"/>
    <mergeCell ref="B1:E1"/>
    <mergeCell ref="B2:E2"/>
    <mergeCell ref="B3:E3"/>
    <mergeCell ref="A4:E4"/>
    <mergeCell ref="A6:E6"/>
    <mergeCell ref="A7:E7"/>
    <mergeCell ref="C5:E5"/>
  </mergeCells>
  <phoneticPr fontId="0" type="noConversion"/>
  <pageMargins left="0.78740157480314965" right="0.19685039370078741" top="0.59055118110236227" bottom="0.39370078740157483" header="0.19685039370078741" footer="0.51181102362204722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Райбюд. </vt:lpstr>
      <vt:lpstr>'Райбюд.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Прилепина</dc:creator>
  <cp:lastModifiedBy>1</cp:lastModifiedBy>
  <cp:lastPrinted>2016-10-21T08:30:40Z</cp:lastPrinted>
  <dcterms:created xsi:type="dcterms:W3CDTF">2016-10-21T08:00:17Z</dcterms:created>
  <dcterms:modified xsi:type="dcterms:W3CDTF">2016-11-03T07:01:36Z</dcterms:modified>
</cp:coreProperties>
</file>